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60945ED-3852-405D-9136-54D49641282D}" xr6:coauthVersionLast="36" xr6:coauthVersionMax="36" xr10:uidLastSave="{00000000-0000-0000-0000-000000000000}"/>
  <bookViews>
    <workbookView xWindow="0" yWindow="0" windowWidth="25600" windowHeight="9953" activeTab="4" xr2:uid="{2E737EB6-9904-4EB9-9905-08A81BCF8044}"/>
  </bookViews>
  <sheets>
    <sheet name="概述" sheetId="4" r:id="rId1"/>
    <sheet name="皮馅比37" sheetId="2" r:id="rId2"/>
    <sheet name="皮馅比28" sheetId="6" r:id="rId3"/>
    <sheet name="皮馅比46" sheetId="7" r:id="rId4"/>
    <sheet name="烘烤" sheetId="9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K8" i="7"/>
  <c r="K9" i="7"/>
  <c r="K10" i="7"/>
  <c r="K11" i="7"/>
  <c r="I11" i="7" s="1"/>
  <c r="K12" i="7"/>
  <c r="K13" i="7"/>
  <c r="K14" i="7"/>
  <c r="K15" i="7"/>
  <c r="I15" i="7" s="1"/>
  <c r="K6" i="7"/>
  <c r="I6" i="7" s="1"/>
  <c r="H7" i="7"/>
  <c r="H8" i="7"/>
  <c r="H9" i="7"/>
  <c r="F9" i="7" s="1"/>
  <c r="H10" i="7"/>
  <c r="H11" i="7"/>
  <c r="H12" i="7"/>
  <c r="E12" i="7" s="1"/>
  <c r="H13" i="7"/>
  <c r="H14" i="7"/>
  <c r="G14" i="7" s="1"/>
  <c r="H15" i="7"/>
  <c r="H6" i="7"/>
  <c r="G15" i="7"/>
  <c r="F15" i="7"/>
  <c r="E15" i="7"/>
  <c r="D15" i="7"/>
  <c r="I14" i="7"/>
  <c r="I13" i="7"/>
  <c r="G13" i="7"/>
  <c r="F13" i="7"/>
  <c r="E13" i="7"/>
  <c r="D13" i="7"/>
  <c r="I12" i="7"/>
  <c r="G12" i="7"/>
  <c r="F12" i="7"/>
  <c r="F11" i="7"/>
  <c r="G11" i="7"/>
  <c r="I10" i="7"/>
  <c r="G10" i="7"/>
  <c r="F10" i="7"/>
  <c r="E10" i="7"/>
  <c r="D10" i="7"/>
  <c r="I9" i="7"/>
  <c r="D9" i="7"/>
  <c r="G9" i="7"/>
  <c r="I8" i="7"/>
  <c r="G8" i="7"/>
  <c r="F8" i="7"/>
  <c r="E8" i="7"/>
  <c r="D8" i="7"/>
  <c r="I7" i="7"/>
  <c r="G7" i="7"/>
  <c r="F7" i="7"/>
  <c r="E7" i="7"/>
  <c r="D7" i="7"/>
  <c r="G6" i="7"/>
  <c r="F6" i="7"/>
  <c r="E6" i="7"/>
  <c r="D6" i="7"/>
  <c r="K7" i="6"/>
  <c r="K8" i="6"/>
  <c r="K9" i="6"/>
  <c r="K10" i="6"/>
  <c r="K11" i="6"/>
  <c r="I11" i="6" s="1"/>
  <c r="K12" i="6"/>
  <c r="K13" i="6"/>
  <c r="K14" i="6"/>
  <c r="K15" i="6"/>
  <c r="I15" i="6" s="1"/>
  <c r="H7" i="6"/>
  <c r="H8" i="6"/>
  <c r="H9" i="6"/>
  <c r="E9" i="6" s="1"/>
  <c r="H10" i="6"/>
  <c r="H11" i="6"/>
  <c r="F11" i="6" s="1"/>
  <c r="H12" i="6"/>
  <c r="D12" i="6" s="1"/>
  <c r="H13" i="6"/>
  <c r="H14" i="6"/>
  <c r="F14" i="6" s="1"/>
  <c r="H15" i="6"/>
  <c r="K6" i="6"/>
  <c r="I6" i="6" s="1"/>
  <c r="H6" i="6"/>
  <c r="G15" i="6"/>
  <c r="F15" i="6"/>
  <c r="E15" i="6"/>
  <c r="D15" i="6"/>
  <c r="I14" i="6"/>
  <c r="I13" i="6"/>
  <c r="G13" i="6"/>
  <c r="F13" i="6"/>
  <c r="E13" i="6"/>
  <c r="D13" i="6"/>
  <c r="I12" i="6"/>
  <c r="G12" i="6"/>
  <c r="F12" i="6"/>
  <c r="E12" i="6"/>
  <c r="G11" i="6"/>
  <c r="I10" i="6"/>
  <c r="G10" i="6"/>
  <c r="F10" i="6"/>
  <c r="E10" i="6"/>
  <c r="D10" i="6"/>
  <c r="I9" i="6"/>
  <c r="D9" i="6"/>
  <c r="G9" i="6"/>
  <c r="F9" i="6"/>
  <c r="I8" i="6"/>
  <c r="G8" i="6"/>
  <c r="F8" i="6"/>
  <c r="E8" i="6"/>
  <c r="D8" i="6"/>
  <c r="I7" i="6"/>
  <c r="G7" i="6"/>
  <c r="F7" i="6"/>
  <c r="E7" i="6"/>
  <c r="D7" i="6"/>
  <c r="G6" i="6"/>
  <c r="F6" i="6"/>
  <c r="E6" i="6"/>
  <c r="D6" i="6"/>
  <c r="G15" i="2"/>
  <c r="F7" i="2"/>
  <c r="F8" i="2"/>
  <c r="F9" i="2"/>
  <c r="F10" i="2"/>
  <c r="F11" i="2"/>
  <c r="F12" i="2"/>
  <c r="F13" i="2"/>
  <c r="E15" i="2"/>
  <c r="D7" i="2"/>
  <c r="D8" i="2"/>
  <c r="D9" i="2"/>
  <c r="D10" i="2"/>
  <c r="D11" i="2"/>
  <c r="H15" i="2"/>
  <c r="D15" i="2" s="1"/>
  <c r="K15" i="2"/>
  <c r="I15" i="2" s="1"/>
  <c r="K12" i="2"/>
  <c r="I12" i="2" s="1"/>
  <c r="H12" i="2"/>
  <c r="D12" i="2" s="1"/>
  <c r="K7" i="2"/>
  <c r="I7" i="2" s="1"/>
  <c r="K8" i="2"/>
  <c r="I8" i="2" s="1"/>
  <c r="K9" i="2"/>
  <c r="I9" i="2" s="1"/>
  <c r="K10" i="2"/>
  <c r="I10" i="2" s="1"/>
  <c r="K11" i="2"/>
  <c r="I11" i="2" s="1"/>
  <c r="K13" i="2"/>
  <c r="I13" i="2" s="1"/>
  <c r="K14" i="2"/>
  <c r="I14" i="2" s="1"/>
  <c r="K6" i="2"/>
  <c r="I6" i="2" s="1"/>
  <c r="H7" i="2"/>
  <c r="G7" i="2" s="1"/>
  <c r="H8" i="2"/>
  <c r="G8" i="2" s="1"/>
  <c r="H9" i="2"/>
  <c r="E9" i="2" s="1"/>
  <c r="H10" i="2"/>
  <c r="E10" i="2" s="1"/>
  <c r="H11" i="2"/>
  <c r="G11" i="2" s="1"/>
  <c r="H13" i="2"/>
  <c r="D13" i="2" s="1"/>
  <c r="H14" i="2"/>
  <c r="F14" i="2" s="1"/>
  <c r="H6" i="2"/>
  <c r="G6" i="2" s="1"/>
  <c r="D14" i="7" l="1"/>
  <c r="E14" i="7"/>
  <c r="F14" i="7"/>
  <c r="E9" i="7"/>
  <c r="D12" i="7"/>
  <c r="D11" i="7"/>
  <c r="E11" i="7"/>
  <c r="D14" i="6"/>
  <c r="E14" i="6"/>
  <c r="G14" i="6"/>
  <c r="D11" i="6"/>
  <c r="E11" i="6"/>
  <c r="G13" i="2"/>
  <c r="E8" i="2"/>
  <c r="D14" i="2"/>
  <c r="E7" i="2"/>
  <c r="G9" i="2"/>
  <c r="E14" i="2"/>
  <c r="E13" i="2"/>
  <c r="E12" i="2"/>
  <c r="E6" i="2"/>
  <c r="G12" i="2"/>
  <c r="G10" i="2"/>
  <c r="F15" i="2"/>
  <c r="D6" i="2"/>
  <c r="G14" i="2"/>
  <c r="E11" i="2"/>
  <c r="F6" i="2"/>
</calcChain>
</file>

<file path=xl/sharedStrings.xml><?xml version="1.0" encoding="utf-8"?>
<sst xmlns="http://schemas.openxmlformats.org/spreadsheetml/2006/main" count="142" uniqueCount="54">
  <si>
    <t>料</t>
    <phoneticPr fontId="2" type="noConversion"/>
  </si>
  <si>
    <t>蛋黄</t>
    <phoneticPr fontId="2" type="noConversion"/>
  </si>
  <si>
    <t>花生油</t>
    <phoneticPr fontId="2" type="noConversion"/>
  </si>
  <si>
    <t>光亮剂</t>
    <phoneticPr fontId="2" type="noConversion"/>
  </si>
  <si>
    <t>蛋清</t>
    <phoneticPr fontId="2" type="noConversion"/>
  </si>
  <si>
    <t>10g</t>
    <phoneticPr fontId="2" type="noConversion"/>
  </si>
  <si>
    <t>175g</t>
    <phoneticPr fontId="2" type="noConversion"/>
  </si>
  <si>
    <t>小计</t>
    <phoneticPr fontId="2" type="noConversion"/>
  </si>
  <si>
    <t>50g</t>
    <phoneticPr fontId="2" type="noConversion"/>
  </si>
  <si>
    <t>75g</t>
    <phoneticPr fontId="2" type="noConversion"/>
  </si>
  <si>
    <t>100g</t>
    <phoneticPr fontId="2" type="noConversion"/>
  </si>
  <si>
    <t>125g</t>
    <phoneticPr fontId="2" type="noConversion"/>
  </si>
  <si>
    <t>150g</t>
    <phoneticPr fontId="2" type="noConversion"/>
  </si>
  <si>
    <t>总重</t>
    <phoneticPr fontId="2" type="noConversion"/>
  </si>
  <si>
    <t>1个</t>
    <phoneticPr fontId="2" type="noConversion"/>
  </si>
  <si>
    <t>3g</t>
    <phoneticPr fontId="2" type="noConversion"/>
  </si>
  <si>
    <t>单黄</t>
    <phoneticPr fontId="2" type="noConversion"/>
  </si>
  <si>
    <t>双黄</t>
    <phoneticPr fontId="2" type="noConversion"/>
  </si>
  <si>
    <t>样式</t>
    <phoneticPr fontId="2" type="noConversion"/>
  </si>
  <si>
    <r>
      <t>皮</t>
    </r>
    <r>
      <rPr>
        <b/>
        <sz val="8"/>
        <color theme="0"/>
        <rFont val="宋体"/>
        <family val="3"/>
        <charset val="134"/>
      </rPr>
      <t>(单位：g)</t>
    </r>
    <phoneticPr fontId="2" type="noConversion"/>
  </si>
  <si>
    <r>
      <t>馅</t>
    </r>
    <r>
      <rPr>
        <b/>
        <sz val="8"/>
        <color theme="0"/>
        <rFont val="宋体"/>
        <family val="3"/>
        <charset val="134"/>
      </rPr>
      <t>(单位：g)</t>
    </r>
    <phoneticPr fontId="2" type="noConversion"/>
  </si>
  <si>
    <t>总重</t>
    <phoneticPr fontId="2" type="noConversion"/>
  </si>
  <si>
    <t>皮馅比3:7（经典黄金配比）</t>
    <phoneticPr fontId="2" type="noConversion"/>
  </si>
  <si>
    <t>180g</t>
    <phoneticPr fontId="2" type="noConversion"/>
  </si>
  <si>
    <t>1个
(10g)</t>
    <phoneticPr fontId="2" type="noConversion"/>
  </si>
  <si>
    <t>2个
(20g)</t>
    <phoneticPr fontId="2" type="noConversion"/>
  </si>
  <si>
    <t>基础配方（百分比形式）：
中筋面粉：100%（提供骨架，保证月饼成型）
转化糖浆：75%~80%（推荐75%，灵魂原料！负责饼皮的柔软、上色和回油）
花生油：25%~28%（推荐25%，提供润泽度和香气，不可用气味大的油如橄榄油）
枧水：2%~3%（推荐2.5%，关键原料！中和糖浆酸度，使饼皮烘烤时适度膨胀、上色更漂亮）</t>
    <phoneticPr fontId="2" type="noConversion"/>
  </si>
  <si>
    <r>
      <t xml:space="preserve">中筋面粉
</t>
    </r>
    <r>
      <rPr>
        <b/>
        <sz val="8"/>
        <color theme="0"/>
        <rFont val="宋体"/>
        <family val="3"/>
        <charset val="134"/>
      </rPr>
      <t>(100%)</t>
    </r>
    <phoneticPr fontId="2" type="noConversion"/>
  </si>
  <si>
    <r>
      <t xml:space="preserve">转化糖浆
</t>
    </r>
    <r>
      <rPr>
        <b/>
        <sz val="8"/>
        <color theme="0"/>
        <rFont val="宋体"/>
        <family val="3"/>
        <charset val="134"/>
      </rPr>
      <t>(75%~80%)</t>
    </r>
    <phoneticPr fontId="2" type="noConversion"/>
  </si>
  <si>
    <r>
      <t xml:space="preserve">花生油
</t>
    </r>
    <r>
      <rPr>
        <b/>
        <sz val="8"/>
        <color theme="0"/>
        <rFont val="宋体"/>
        <family val="3"/>
        <charset val="134"/>
      </rPr>
      <t>(25%~28%)</t>
    </r>
    <phoneticPr fontId="2" type="noConversion"/>
  </si>
  <si>
    <r>
      <t xml:space="preserve">枧水
</t>
    </r>
    <r>
      <rPr>
        <b/>
        <sz val="8"/>
        <color theme="0"/>
        <rFont val="宋体"/>
        <family val="3"/>
        <charset val="134"/>
      </rPr>
      <t>(2%~3%)</t>
    </r>
    <phoneticPr fontId="2" type="noConversion"/>
  </si>
  <si>
    <t>皮馅比2:8（皮薄馅厚，老手）</t>
    <phoneticPr fontId="2" type="noConversion"/>
  </si>
  <si>
    <t>皮馅比4:6（皮厚馅薄，新手）</t>
    <phoneticPr fontId="2" type="noConversion"/>
  </si>
  <si>
    <t>冷却</t>
    <phoneticPr fontId="2" type="noConversion"/>
  </si>
  <si>
    <t>刷光亮剂</t>
    <phoneticPr fontId="2" type="noConversion"/>
  </si>
  <si>
    <t>6 min</t>
  </si>
  <si>
    <t>8 min</t>
  </si>
  <si>
    <t>8 min</t>
    <phoneticPr fontId="2" type="noConversion"/>
  </si>
  <si>
    <t>8~10 min</t>
  </si>
  <si>
    <t>8~10 min</t>
    <phoneticPr fontId="2" type="noConversion"/>
  </si>
  <si>
    <t>10 min</t>
    <phoneticPr fontId="2" type="noConversion"/>
  </si>
  <si>
    <r>
      <t xml:space="preserve">高温定型
</t>
    </r>
    <r>
      <rPr>
        <b/>
        <sz val="8"/>
        <color theme="0"/>
        <rFont val="宋体"/>
        <family val="3"/>
        <charset val="134"/>
      </rPr>
      <t>(200°C)</t>
    </r>
    <phoneticPr fontId="2" type="noConversion"/>
  </si>
  <si>
    <r>
      <t xml:space="preserve">低温烤熟
</t>
    </r>
    <r>
      <rPr>
        <b/>
        <sz val="8"/>
        <color theme="0"/>
        <rFont val="宋体"/>
        <family val="3"/>
        <charset val="134"/>
      </rPr>
      <t>(170°C)</t>
    </r>
    <phoneticPr fontId="2" type="noConversion"/>
  </si>
  <si>
    <r>
      <t xml:space="preserve">风干/固色
</t>
    </r>
    <r>
      <rPr>
        <b/>
        <sz val="8"/>
        <color theme="0"/>
        <rFont val="宋体"/>
        <family val="3"/>
        <charset val="134"/>
      </rPr>
      <t>(150°C)</t>
    </r>
    <phoneticPr fontId="2" type="noConversion"/>
  </si>
  <si>
    <r>
      <t>取出月饼，在通风处冷却</t>
    </r>
    <r>
      <rPr>
        <b/>
        <sz val="10"/>
        <color theme="1"/>
        <rFont val="宋体"/>
        <family val="3"/>
        <charset val="134"/>
      </rPr>
      <t>5-8</t>
    </r>
    <r>
      <rPr>
        <sz val="10"/>
        <color theme="1"/>
        <rFont val="宋体"/>
        <family val="3"/>
        <charset val="134"/>
      </rPr>
      <t>分钟</t>
    </r>
    <r>
      <rPr>
        <sz val="8"/>
        <color theme="1"/>
        <rFont val="宋体"/>
        <family val="3"/>
        <charset val="134"/>
      </rPr>
      <t>（能让月饼内部温度均匀，防止外焦里生）</t>
    </r>
    <r>
      <rPr>
        <sz val="10"/>
        <color theme="1"/>
        <rFont val="宋体"/>
        <family val="3"/>
        <charset val="134"/>
      </rPr>
      <t>。</t>
    </r>
    <phoneticPr fontId="2" type="noConversion"/>
  </si>
  <si>
    <r>
      <t>使用毛刷快速刷上一层薄薄的</t>
    </r>
    <r>
      <rPr>
        <b/>
        <sz val="10"/>
        <color theme="1"/>
        <rFont val="宋体"/>
        <family val="3"/>
        <charset val="134"/>
      </rPr>
      <t>光亮剂</t>
    </r>
    <phoneticPr fontId="2" type="noConversion"/>
  </si>
  <si>
    <t>10~12 min</t>
  </si>
  <si>
    <t>12 min</t>
  </si>
  <si>
    <t>13 min</t>
    <phoneticPr fontId="2" type="noConversion"/>
  </si>
  <si>
    <t>15 min</t>
    <phoneticPr fontId="2" type="noConversion"/>
  </si>
  <si>
    <t>15~18 min</t>
  </si>
  <si>
    <t>3 min</t>
    <phoneticPr fontId="2" type="noConversion"/>
  </si>
  <si>
    <t>5 min</t>
    <phoneticPr fontId="2" type="noConversion"/>
  </si>
  <si>
    <t>12 min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</si>
</sst>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17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2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color theme="0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b/>
      <sz val="11"/>
      <color rgb="FFFF0000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12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12" fillId="5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10A1-4AAA-4E56-95D1-9367EC5B01D6}">
  <dimension ref="B3"/>
  <sheetViews>
    <sheetView workbookViewId="0">
      <selection activeCell="B3" sqref="B3"/>
    </sheetView>
  </sheetViews>
  <sheetFormatPr defaultRowHeight="14" x14ac:dyDescent="0.45"/>
  <cols>
    <col min="2" max="2" width="94.3515625" customWidth="1"/>
  </cols>
  <sheetData>
    <row r="3" spans="2:2" ht="89.35" customHeight="1" x14ac:dyDescent="0.45">
      <c r="B3" s="35" t="s">
        <v>26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7F49-7D3F-4706-A8BC-AB87538A9801}">
  <dimension ref="B2:P15"/>
  <sheetViews>
    <sheetView zoomScale="175" zoomScaleNormal="175" workbookViewId="0">
      <selection activeCell="B2" sqref="B2:N15"/>
    </sheetView>
  </sheetViews>
  <sheetFormatPr defaultRowHeight="14" x14ac:dyDescent="0.45"/>
  <cols>
    <col min="1" max="1" width="2.9375" customWidth="1"/>
    <col min="3" max="3" width="7.3515625" style="2" customWidth="1"/>
    <col min="4" max="5" width="10.234375" customWidth="1"/>
    <col min="6" max="6" width="8.52734375" customWidth="1"/>
    <col min="7" max="7" width="7.87890625" customWidth="1"/>
    <col min="8" max="8" width="6.9375" style="4" customWidth="1"/>
    <col min="9" max="10" width="6.9375" style="5" customWidth="1"/>
    <col min="11" max="11" width="6.9375" style="6" customWidth="1"/>
    <col min="12" max="13" width="6.9375" customWidth="1"/>
    <col min="14" max="14" width="7.87890625" customWidth="1"/>
    <col min="15" max="15" width="3.5859375" customWidth="1"/>
  </cols>
  <sheetData>
    <row r="2" spans="2:16" x14ac:dyDescent="0.45">
      <c r="B2" s="17" t="s">
        <v>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6" ht="15.35" x14ac:dyDescent="0.45">
      <c r="B3" s="9" t="s">
        <v>18</v>
      </c>
      <c r="C3" s="9" t="s">
        <v>13</v>
      </c>
      <c r="D3" s="14" t="s">
        <v>19</v>
      </c>
      <c r="E3" s="15"/>
      <c r="F3" s="15"/>
      <c r="G3" s="15"/>
      <c r="H3" s="16"/>
      <c r="I3" s="11" t="s">
        <v>20</v>
      </c>
      <c r="J3" s="12"/>
      <c r="K3" s="13"/>
      <c r="L3" s="14" t="s">
        <v>3</v>
      </c>
      <c r="M3" s="15"/>
      <c r="N3" s="15"/>
      <c r="P3" s="7" t="s">
        <v>21</v>
      </c>
    </row>
    <row r="4" spans="2:16" ht="25.35" x14ac:dyDescent="0.45">
      <c r="B4" s="20"/>
      <c r="C4" s="20"/>
      <c r="D4" s="37" t="s">
        <v>27</v>
      </c>
      <c r="E4" s="37" t="s">
        <v>28</v>
      </c>
      <c r="F4" s="37" t="s">
        <v>29</v>
      </c>
      <c r="G4" s="37" t="s">
        <v>30</v>
      </c>
      <c r="H4" s="21" t="s">
        <v>7</v>
      </c>
      <c r="I4" s="22" t="s">
        <v>0</v>
      </c>
      <c r="J4" s="22" t="s">
        <v>1</v>
      </c>
      <c r="K4" s="23" t="s">
        <v>7</v>
      </c>
      <c r="L4" s="9" t="s">
        <v>1</v>
      </c>
      <c r="M4" s="9" t="s">
        <v>4</v>
      </c>
      <c r="N4" s="9" t="s">
        <v>2</v>
      </c>
      <c r="P4" s="8"/>
    </row>
    <row r="5" spans="2:16" x14ac:dyDescent="0.45">
      <c r="B5" s="8"/>
      <c r="C5" s="8"/>
      <c r="D5" s="19">
        <v>1</v>
      </c>
      <c r="E5" s="19">
        <v>0.75</v>
      </c>
      <c r="F5" s="19">
        <v>0.25</v>
      </c>
      <c r="G5" s="38">
        <v>2.5000000000000001E-2</v>
      </c>
      <c r="H5" s="33"/>
      <c r="I5" s="8"/>
      <c r="J5" s="8"/>
      <c r="K5" s="34"/>
      <c r="L5" s="8"/>
      <c r="M5" s="8"/>
      <c r="N5" s="8"/>
      <c r="P5" s="1"/>
    </row>
    <row r="6" spans="2:16" ht="15.35" x14ac:dyDescent="0.45">
      <c r="B6" s="7" t="s">
        <v>16</v>
      </c>
      <c r="C6" s="3" t="s">
        <v>8</v>
      </c>
      <c r="D6" s="36">
        <f>100/202.5 * H6</f>
        <v>7.4074074074074066</v>
      </c>
      <c r="E6" s="36">
        <f>75/202.5 * H6</f>
        <v>5.5555555555555554</v>
      </c>
      <c r="F6" s="36">
        <f>25/202.5 * H6</f>
        <v>1.8518518518518516</v>
      </c>
      <c r="G6" s="36">
        <f>2.5/202.5 * H6</f>
        <v>0.18518518518518517</v>
      </c>
      <c r="H6" s="24">
        <f>0.3*P6</f>
        <v>15</v>
      </c>
      <c r="I6" s="25">
        <f>K6-10</f>
        <v>25</v>
      </c>
      <c r="J6" s="26" t="s">
        <v>24</v>
      </c>
      <c r="K6" s="27">
        <f>0.7*P6</f>
        <v>35</v>
      </c>
      <c r="L6" s="28" t="s">
        <v>14</v>
      </c>
      <c r="M6" s="28" t="s">
        <v>5</v>
      </c>
      <c r="N6" s="28" t="s">
        <v>15</v>
      </c>
      <c r="P6" s="3">
        <v>50</v>
      </c>
    </row>
    <row r="7" spans="2:16" ht="15.35" x14ac:dyDescent="0.45">
      <c r="B7" s="10"/>
      <c r="C7" s="3" t="s">
        <v>9</v>
      </c>
      <c r="D7" s="36">
        <f t="shared" ref="D7:D15" si="0">100/202.5 * H7</f>
        <v>11.111111111111111</v>
      </c>
      <c r="E7" s="36">
        <f t="shared" ref="E7:E15" si="1">75/202.5 * H7</f>
        <v>8.3333333333333321</v>
      </c>
      <c r="F7" s="36">
        <f t="shared" ref="F7:F15" si="2">25/202.5 * H7</f>
        <v>2.7777777777777777</v>
      </c>
      <c r="G7" s="36">
        <f t="shared" ref="G7:G15" si="3">2.5/202.5 * H7</f>
        <v>0.27777777777777779</v>
      </c>
      <c r="H7" s="24">
        <f t="shared" ref="H7:H15" si="4">0.3*P7</f>
        <v>22.5</v>
      </c>
      <c r="I7" s="25">
        <f t="shared" ref="I7:I12" si="5">K7-10</f>
        <v>42.5</v>
      </c>
      <c r="J7" s="29"/>
      <c r="K7" s="27">
        <f t="shared" ref="K7:K15" si="6">0.7*P7</f>
        <v>52.5</v>
      </c>
      <c r="L7" s="29"/>
      <c r="M7" s="29"/>
      <c r="N7" s="29"/>
      <c r="P7" s="3">
        <v>75</v>
      </c>
    </row>
    <row r="8" spans="2:16" ht="15.35" x14ac:dyDescent="0.45">
      <c r="B8" s="10"/>
      <c r="C8" s="3" t="s">
        <v>10</v>
      </c>
      <c r="D8" s="36">
        <f t="shared" si="0"/>
        <v>14.814814814814813</v>
      </c>
      <c r="E8" s="36">
        <f t="shared" si="1"/>
        <v>11.111111111111111</v>
      </c>
      <c r="F8" s="36">
        <f t="shared" si="2"/>
        <v>3.7037037037037033</v>
      </c>
      <c r="G8" s="36">
        <f t="shared" si="3"/>
        <v>0.37037037037037035</v>
      </c>
      <c r="H8" s="24">
        <f t="shared" si="4"/>
        <v>30</v>
      </c>
      <c r="I8" s="25">
        <f t="shared" si="5"/>
        <v>60</v>
      </c>
      <c r="J8" s="29"/>
      <c r="K8" s="27">
        <f t="shared" si="6"/>
        <v>70</v>
      </c>
      <c r="L8" s="29"/>
      <c r="M8" s="29"/>
      <c r="N8" s="29"/>
      <c r="P8" s="3">
        <v>100</v>
      </c>
    </row>
    <row r="9" spans="2:16" ht="15.35" x14ac:dyDescent="0.45">
      <c r="B9" s="10"/>
      <c r="C9" s="3" t="s">
        <v>11</v>
      </c>
      <c r="D9" s="36">
        <f t="shared" si="0"/>
        <v>18.518518518518519</v>
      </c>
      <c r="E9" s="36">
        <f t="shared" si="1"/>
        <v>13.888888888888888</v>
      </c>
      <c r="F9" s="36">
        <f t="shared" si="2"/>
        <v>4.6296296296296298</v>
      </c>
      <c r="G9" s="36">
        <f t="shared" si="3"/>
        <v>0.46296296296296291</v>
      </c>
      <c r="H9" s="24">
        <f t="shared" si="4"/>
        <v>37.5</v>
      </c>
      <c r="I9" s="25">
        <f t="shared" si="5"/>
        <v>77.5</v>
      </c>
      <c r="J9" s="29"/>
      <c r="K9" s="27">
        <f t="shared" si="6"/>
        <v>87.5</v>
      </c>
      <c r="L9" s="29"/>
      <c r="M9" s="29"/>
      <c r="N9" s="29"/>
      <c r="P9" s="3">
        <v>125</v>
      </c>
    </row>
    <row r="10" spans="2:16" ht="15.35" x14ac:dyDescent="0.45">
      <c r="B10" s="10"/>
      <c r="C10" s="3" t="s">
        <v>12</v>
      </c>
      <c r="D10" s="36">
        <f t="shared" si="0"/>
        <v>22.222222222222221</v>
      </c>
      <c r="E10" s="36">
        <f t="shared" si="1"/>
        <v>16.666666666666664</v>
      </c>
      <c r="F10" s="36">
        <f t="shared" si="2"/>
        <v>5.5555555555555554</v>
      </c>
      <c r="G10" s="36">
        <f t="shared" si="3"/>
        <v>0.55555555555555558</v>
      </c>
      <c r="H10" s="24">
        <f t="shared" si="4"/>
        <v>45</v>
      </c>
      <c r="I10" s="25">
        <f t="shared" si="5"/>
        <v>95</v>
      </c>
      <c r="J10" s="29"/>
      <c r="K10" s="27">
        <f t="shared" si="6"/>
        <v>105</v>
      </c>
      <c r="L10" s="29"/>
      <c r="M10" s="29"/>
      <c r="N10" s="29"/>
      <c r="P10" s="3">
        <v>150</v>
      </c>
    </row>
    <row r="11" spans="2:16" ht="15.35" x14ac:dyDescent="0.45">
      <c r="B11" s="10"/>
      <c r="C11" s="3" t="s">
        <v>6</v>
      </c>
      <c r="D11" s="36">
        <f t="shared" si="0"/>
        <v>25.925925925925924</v>
      </c>
      <c r="E11" s="36">
        <f t="shared" si="1"/>
        <v>19.444444444444443</v>
      </c>
      <c r="F11" s="36">
        <f t="shared" si="2"/>
        <v>6.481481481481481</v>
      </c>
      <c r="G11" s="36">
        <f t="shared" si="3"/>
        <v>0.64814814814814814</v>
      </c>
      <c r="H11" s="24">
        <f t="shared" si="4"/>
        <v>52.5</v>
      </c>
      <c r="I11" s="25">
        <f t="shared" si="5"/>
        <v>112.49999999999999</v>
      </c>
      <c r="J11" s="29"/>
      <c r="K11" s="27">
        <f t="shared" si="6"/>
        <v>122.49999999999999</v>
      </c>
      <c r="L11" s="29"/>
      <c r="M11" s="29"/>
      <c r="N11" s="29"/>
      <c r="P11" s="3">
        <v>175</v>
      </c>
    </row>
    <row r="12" spans="2:16" ht="15.35" x14ac:dyDescent="0.45">
      <c r="B12" s="8"/>
      <c r="C12" s="3" t="s">
        <v>23</v>
      </c>
      <c r="D12" s="36">
        <f t="shared" si="0"/>
        <v>26.666666666666664</v>
      </c>
      <c r="E12" s="36">
        <f t="shared" si="1"/>
        <v>20</v>
      </c>
      <c r="F12" s="36">
        <f t="shared" si="2"/>
        <v>6.6666666666666661</v>
      </c>
      <c r="G12" s="36">
        <f t="shared" si="3"/>
        <v>0.66666666666666663</v>
      </c>
      <c r="H12" s="24">
        <f>0.3*P12</f>
        <v>54</v>
      </c>
      <c r="I12" s="25">
        <f t="shared" si="5"/>
        <v>115.99999999999999</v>
      </c>
      <c r="J12" s="30"/>
      <c r="K12" s="27">
        <f t="shared" si="6"/>
        <v>125.99999999999999</v>
      </c>
      <c r="L12" s="29"/>
      <c r="M12" s="29"/>
      <c r="N12" s="29"/>
      <c r="P12" s="3">
        <v>180</v>
      </c>
    </row>
    <row r="13" spans="2:16" ht="15.35" x14ac:dyDescent="0.45">
      <c r="B13" s="7" t="s">
        <v>17</v>
      </c>
      <c r="C13" s="3" t="s">
        <v>12</v>
      </c>
      <c r="D13" s="36">
        <f t="shared" si="0"/>
        <v>22.222222222222221</v>
      </c>
      <c r="E13" s="36">
        <f t="shared" si="1"/>
        <v>16.666666666666664</v>
      </c>
      <c r="F13" s="36">
        <f t="shared" si="2"/>
        <v>5.5555555555555554</v>
      </c>
      <c r="G13" s="36">
        <f t="shared" si="3"/>
        <v>0.55555555555555558</v>
      </c>
      <c r="H13" s="24">
        <f t="shared" si="4"/>
        <v>45</v>
      </c>
      <c r="I13" s="25">
        <f>K13-20</f>
        <v>85</v>
      </c>
      <c r="J13" s="26" t="s">
        <v>25</v>
      </c>
      <c r="K13" s="27">
        <f t="shared" si="6"/>
        <v>105</v>
      </c>
      <c r="L13" s="31"/>
      <c r="M13" s="31"/>
      <c r="N13" s="31"/>
      <c r="P13" s="3">
        <v>150</v>
      </c>
    </row>
    <row r="14" spans="2:16" ht="15.35" x14ac:dyDescent="0.45">
      <c r="B14" s="10"/>
      <c r="C14" s="3" t="s">
        <v>6</v>
      </c>
      <c r="D14" s="36">
        <f t="shared" si="0"/>
        <v>25.925925925925924</v>
      </c>
      <c r="E14" s="36">
        <f t="shared" si="1"/>
        <v>19.444444444444443</v>
      </c>
      <c r="F14" s="36">
        <f t="shared" si="2"/>
        <v>6.481481481481481</v>
      </c>
      <c r="G14" s="36">
        <f t="shared" si="3"/>
        <v>0.64814814814814814</v>
      </c>
      <c r="H14" s="24">
        <f t="shared" si="4"/>
        <v>52.5</v>
      </c>
      <c r="I14" s="25">
        <f t="shared" ref="I14:I15" si="7">K14-20</f>
        <v>102.49999999999999</v>
      </c>
      <c r="J14" s="29"/>
      <c r="K14" s="27">
        <f t="shared" si="6"/>
        <v>122.49999999999999</v>
      </c>
      <c r="L14" s="31"/>
      <c r="M14" s="31"/>
      <c r="N14" s="31"/>
      <c r="P14" s="3">
        <v>175</v>
      </c>
    </row>
    <row r="15" spans="2:16" ht="15.35" x14ac:dyDescent="0.45">
      <c r="B15" s="8"/>
      <c r="C15" s="3" t="s">
        <v>23</v>
      </c>
      <c r="D15" s="36">
        <f t="shared" si="0"/>
        <v>26.666666666666664</v>
      </c>
      <c r="E15" s="36">
        <f t="shared" si="1"/>
        <v>20</v>
      </c>
      <c r="F15" s="36">
        <f t="shared" si="2"/>
        <v>6.6666666666666661</v>
      </c>
      <c r="G15" s="36">
        <f t="shared" si="3"/>
        <v>0.66666666666666663</v>
      </c>
      <c r="H15" s="24">
        <f t="shared" si="4"/>
        <v>54</v>
      </c>
      <c r="I15" s="25">
        <f t="shared" si="7"/>
        <v>105.99999999999999</v>
      </c>
      <c r="J15" s="30"/>
      <c r="K15" s="27">
        <f t="shared" si="6"/>
        <v>125.99999999999999</v>
      </c>
      <c r="L15" s="32"/>
      <c r="M15" s="32"/>
      <c r="N15" s="32"/>
      <c r="P15" s="3">
        <v>180</v>
      </c>
    </row>
  </sheetData>
  <mergeCells count="21">
    <mergeCell ref="B2:N2"/>
    <mergeCell ref="P3:P4"/>
    <mergeCell ref="C3:C5"/>
    <mergeCell ref="B3:B5"/>
    <mergeCell ref="H4:H5"/>
    <mergeCell ref="I4:I5"/>
    <mergeCell ref="J4:J5"/>
    <mergeCell ref="K4:K5"/>
    <mergeCell ref="L4:L5"/>
    <mergeCell ref="M4:M5"/>
    <mergeCell ref="N4:N5"/>
    <mergeCell ref="I3:K3"/>
    <mergeCell ref="L3:N3"/>
    <mergeCell ref="D3:H3"/>
    <mergeCell ref="B13:B15"/>
    <mergeCell ref="B6:B12"/>
    <mergeCell ref="J6:J12"/>
    <mergeCell ref="J13:J15"/>
    <mergeCell ref="L6:L15"/>
    <mergeCell ref="M6:M15"/>
    <mergeCell ref="N6:N1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3465-05D1-4936-B19A-2B43CBBC5CCB}">
  <dimension ref="B2:P15"/>
  <sheetViews>
    <sheetView zoomScale="175" zoomScaleNormal="175" workbookViewId="0">
      <selection activeCell="B2" sqref="B2:N15"/>
    </sheetView>
  </sheetViews>
  <sheetFormatPr defaultRowHeight="14" x14ac:dyDescent="0.45"/>
  <cols>
    <col min="1" max="1" width="2.9375" customWidth="1"/>
    <col min="3" max="3" width="7.3515625" style="2" customWidth="1"/>
    <col min="4" max="5" width="10.234375" customWidth="1"/>
    <col min="6" max="6" width="8.52734375" customWidth="1"/>
    <col min="7" max="7" width="7.87890625" customWidth="1"/>
    <col min="8" max="8" width="6.9375" style="4" customWidth="1"/>
    <col min="9" max="10" width="6.9375" style="5" customWidth="1"/>
    <col min="11" max="11" width="6.9375" style="6" customWidth="1"/>
    <col min="12" max="13" width="6.9375" customWidth="1"/>
    <col min="14" max="14" width="7.87890625" customWidth="1"/>
    <col min="15" max="15" width="3.5859375" customWidth="1"/>
  </cols>
  <sheetData>
    <row r="2" spans="2:16" x14ac:dyDescent="0.45">
      <c r="B2" s="17" t="s">
        <v>31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6" ht="15.35" x14ac:dyDescent="0.45">
      <c r="B3" s="9" t="s">
        <v>18</v>
      </c>
      <c r="C3" s="9" t="s">
        <v>13</v>
      </c>
      <c r="D3" s="14" t="s">
        <v>19</v>
      </c>
      <c r="E3" s="15"/>
      <c r="F3" s="15"/>
      <c r="G3" s="15"/>
      <c r="H3" s="16"/>
      <c r="I3" s="11" t="s">
        <v>20</v>
      </c>
      <c r="J3" s="12"/>
      <c r="K3" s="13"/>
      <c r="L3" s="14" t="s">
        <v>3</v>
      </c>
      <c r="M3" s="15"/>
      <c r="N3" s="15"/>
      <c r="P3" s="7" t="s">
        <v>21</v>
      </c>
    </row>
    <row r="4" spans="2:16" ht="25.35" x14ac:dyDescent="0.45">
      <c r="B4" s="20"/>
      <c r="C4" s="20"/>
      <c r="D4" s="37" t="s">
        <v>27</v>
      </c>
      <c r="E4" s="37" t="s">
        <v>28</v>
      </c>
      <c r="F4" s="37" t="s">
        <v>29</v>
      </c>
      <c r="G4" s="37" t="s">
        <v>30</v>
      </c>
      <c r="H4" s="21" t="s">
        <v>7</v>
      </c>
      <c r="I4" s="22" t="s">
        <v>0</v>
      </c>
      <c r="J4" s="22" t="s">
        <v>1</v>
      </c>
      <c r="K4" s="23" t="s">
        <v>7</v>
      </c>
      <c r="L4" s="9" t="s">
        <v>1</v>
      </c>
      <c r="M4" s="9" t="s">
        <v>4</v>
      </c>
      <c r="N4" s="9" t="s">
        <v>2</v>
      </c>
      <c r="P4" s="8"/>
    </row>
    <row r="5" spans="2:16" x14ac:dyDescent="0.45">
      <c r="B5" s="8"/>
      <c r="C5" s="8"/>
      <c r="D5" s="19">
        <v>1</v>
      </c>
      <c r="E5" s="19">
        <v>0.75</v>
      </c>
      <c r="F5" s="19">
        <v>0.25</v>
      </c>
      <c r="G5" s="38">
        <v>2.5000000000000001E-2</v>
      </c>
      <c r="H5" s="33"/>
      <c r="I5" s="8"/>
      <c r="J5" s="8"/>
      <c r="K5" s="34"/>
      <c r="L5" s="8"/>
      <c r="M5" s="8"/>
      <c r="N5" s="8"/>
      <c r="P5" s="1"/>
    </row>
    <row r="6" spans="2:16" ht="15.35" x14ac:dyDescent="0.45">
      <c r="B6" s="7" t="s">
        <v>16</v>
      </c>
      <c r="C6" s="3" t="s">
        <v>8</v>
      </c>
      <c r="D6" s="36">
        <f>100/202.5 * H6</f>
        <v>4.9382716049382713</v>
      </c>
      <c r="E6" s="36">
        <f>75/202.5 * H6</f>
        <v>3.7037037037037033</v>
      </c>
      <c r="F6" s="36">
        <f>25/202.5 * H6</f>
        <v>1.2345679012345678</v>
      </c>
      <c r="G6" s="36">
        <f>2.5/202.5 * H6</f>
        <v>0.12345679012345678</v>
      </c>
      <c r="H6" s="24">
        <f>0.2*P6</f>
        <v>10</v>
      </c>
      <c r="I6" s="25">
        <f>K6-10</f>
        <v>30</v>
      </c>
      <c r="J6" s="26" t="s">
        <v>24</v>
      </c>
      <c r="K6" s="27">
        <f>0.8*P6</f>
        <v>40</v>
      </c>
      <c r="L6" s="28" t="s">
        <v>14</v>
      </c>
      <c r="M6" s="28" t="s">
        <v>5</v>
      </c>
      <c r="N6" s="28" t="s">
        <v>15</v>
      </c>
      <c r="P6" s="3">
        <v>50</v>
      </c>
    </row>
    <row r="7" spans="2:16" ht="15.35" x14ac:dyDescent="0.45">
      <c r="B7" s="10"/>
      <c r="C7" s="3" t="s">
        <v>9</v>
      </c>
      <c r="D7" s="36">
        <f t="shared" ref="D7:D15" si="0">100/202.5 * H7</f>
        <v>7.4074074074074066</v>
      </c>
      <c r="E7" s="36">
        <f t="shared" ref="E7:E15" si="1">75/202.5 * H7</f>
        <v>5.5555555555555554</v>
      </c>
      <c r="F7" s="36">
        <f t="shared" ref="F7:F15" si="2">25/202.5 * H7</f>
        <v>1.8518518518518516</v>
      </c>
      <c r="G7" s="36">
        <f t="shared" ref="G7:G15" si="3">2.5/202.5 * H7</f>
        <v>0.18518518518518517</v>
      </c>
      <c r="H7" s="24">
        <f t="shared" ref="H7:H15" si="4">0.2*P7</f>
        <v>15</v>
      </c>
      <c r="I7" s="25">
        <f t="shared" ref="I7:I12" si="5">K7-10</f>
        <v>50</v>
      </c>
      <c r="J7" s="29"/>
      <c r="K7" s="27">
        <f t="shared" ref="K7:K15" si="6">0.8*P7</f>
        <v>60</v>
      </c>
      <c r="L7" s="29"/>
      <c r="M7" s="29"/>
      <c r="N7" s="29"/>
      <c r="P7" s="3">
        <v>75</v>
      </c>
    </row>
    <row r="8" spans="2:16" ht="15.35" x14ac:dyDescent="0.45">
      <c r="B8" s="10"/>
      <c r="C8" s="3" t="s">
        <v>10</v>
      </c>
      <c r="D8" s="36">
        <f t="shared" si="0"/>
        <v>9.8765432098765427</v>
      </c>
      <c r="E8" s="36">
        <f t="shared" si="1"/>
        <v>7.4074074074074066</v>
      </c>
      <c r="F8" s="36">
        <f t="shared" si="2"/>
        <v>2.4691358024691357</v>
      </c>
      <c r="G8" s="36">
        <f t="shared" si="3"/>
        <v>0.24691358024691357</v>
      </c>
      <c r="H8" s="24">
        <f t="shared" si="4"/>
        <v>20</v>
      </c>
      <c r="I8" s="25">
        <f t="shared" si="5"/>
        <v>70</v>
      </c>
      <c r="J8" s="29"/>
      <c r="K8" s="27">
        <f t="shared" si="6"/>
        <v>80</v>
      </c>
      <c r="L8" s="29"/>
      <c r="M8" s="29"/>
      <c r="N8" s="29"/>
      <c r="P8" s="3">
        <v>100</v>
      </c>
    </row>
    <row r="9" spans="2:16" ht="15.35" x14ac:dyDescent="0.45">
      <c r="B9" s="10"/>
      <c r="C9" s="3" t="s">
        <v>11</v>
      </c>
      <c r="D9" s="36">
        <f t="shared" si="0"/>
        <v>12.345679012345679</v>
      </c>
      <c r="E9" s="36">
        <f t="shared" si="1"/>
        <v>9.2592592592592595</v>
      </c>
      <c r="F9" s="36">
        <f t="shared" si="2"/>
        <v>3.0864197530864197</v>
      </c>
      <c r="G9" s="36">
        <f t="shared" si="3"/>
        <v>0.30864197530864196</v>
      </c>
      <c r="H9" s="24">
        <f t="shared" si="4"/>
        <v>25</v>
      </c>
      <c r="I9" s="25">
        <f t="shared" si="5"/>
        <v>90</v>
      </c>
      <c r="J9" s="29"/>
      <c r="K9" s="27">
        <f t="shared" si="6"/>
        <v>100</v>
      </c>
      <c r="L9" s="29"/>
      <c r="M9" s="29"/>
      <c r="N9" s="29"/>
      <c r="P9" s="3">
        <v>125</v>
      </c>
    </row>
    <row r="10" spans="2:16" ht="15.35" x14ac:dyDescent="0.45">
      <c r="B10" s="10"/>
      <c r="C10" s="3" t="s">
        <v>12</v>
      </c>
      <c r="D10" s="36">
        <f t="shared" si="0"/>
        <v>14.814814814814813</v>
      </c>
      <c r="E10" s="36">
        <f t="shared" si="1"/>
        <v>11.111111111111111</v>
      </c>
      <c r="F10" s="36">
        <f t="shared" si="2"/>
        <v>3.7037037037037033</v>
      </c>
      <c r="G10" s="36">
        <f t="shared" si="3"/>
        <v>0.37037037037037035</v>
      </c>
      <c r="H10" s="24">
        <f t="shared" si="4"/>
        <v>30</v>
      </c>
      <c r="I10" s="25">
        <f t="shared" si="5"/>
        <v>110</v>
      </c>
      <c r="J10" s="29"/>
      <c r="K10" s="27">
        <f t="shared" si="6"/>
        <v>120</v>
      </c>
      <c r="L10" s="29"/>
      <c r="M10" s="29"/>
      <c r="N10" s="29"/>
      <c r="P10" s="3">
        <v>150</v>
      </c>
    </row>
    <row r="11" spans="2:16" ht="15.35" x14ac:dyDescent="0.45">
      <c r="B11" s="10"/>
      <c r="C11" s="3" t="s">
        <v>6</v>
      </c>
      <c r="D11" s="36">
        <f t="shared" si="0"/>
        <v>17.283950617283949</v>
      </c>
      <c r="E11" s="36">
        <f t="shared" si="1"/>
        <v>12.962962962962962</v>
      </c>
      <c r="F11" s="36">
        <f t="shared" si="2"/>
        <v>4.3209876543209873</v>
      </c>
      <c r="G11" s="36">
        <f t="shared" si="3"/>
        <v>0.43209876543209874</v>
      </c>
      <c r="H11" s="24">
        <f t="shared" si="4"/>
        <v>35</v>
      </c>
      <c r="I11" s="25">
        <f t="shared" si="5"/>
        <v>130</v>
      </c>
      <c r="J11" s="29"/>
      <c r="K11" s="27">
        <f t="shared" si="6"/>
        <v>140</v>
      </c>
      <c r="L11" s="29"/>
      <c r="M11" s="29"/>
      <c r="N11" s="29"/>
      <c r="P11" s="3">
        <v>175</v>
      </c>
    </row>
    <row r="12" spans="2:16" ht="15.35" x14ac:dyDescent="0.45">
      <c r="B12" s="8"/>
      <c r="C12" s="3" t="s">
        <v>23</v>
      </c>
      <c r="D12" s="36">
        <f t="shared" si="0"/>
        <v>17.777777777777779</v>
      </c>
      <c r="E12" s="36">
        <f t="shared" si="1"/>
        <v>13.333333333333332</v>
      </c>
      <c r="F12" s="36">
        <f t="shared" si="2"/>
        <v>4.4444444444444446</v>
      </c>
      <c r="G12" s="36">
        <f t="shared" si="3"/>
        <v>0.44444444444444442</v>
      </c>
      <c r="H12" s="24">
        <f t="shared" si="4"/>
        <v>36</v>
      </c>
      <c r="I12" s="25">
        <f t="shared" si="5"/>
        <v>134</v>
      </c>
      <c r="J12" s="30"/>
      <c r="K12" s="27">
        <f t="shared" si="6"/>
        <v>144</v>
      </c>
      <c r="L12" s="29"/>
      <c r="M12" s="29"/>
      <c r="N12" s="29"/>
      <c r="P12" s="3">
        <v>180</v>
      </c>
    </row>
    <row r="13" spans="2:16" ht="15.35" x14ac:dyDescent="0.45">
      <c r="B13" s="7" t="s">
        <v>17</v>
      </c>
      <c r="C13" s="3" t="s">
        <v>12</v>
      </c>
      <c r="D13" s="36">
        <f t="shared" si="0"/>
        <v>14.814814814814813</v>
      </c>
      <c r="E13" s="36">
        <f t="shared" si="1"/>
        <v>11.111111111111111</v>
      </c>
      <c r="F13" s="36">
        <f t="shared" si="2"/>
        <v>3.7037037037037033</v>
      </c>
      <c r="G13" s="36">
        <f t="shared" si="3"/>
        <v>0.37037037037037035</v>
      </c>
      <c r="H13" s="24">
        <f t="shared" si="4"/>
        <v>30</v>
      </c>
      <c r="I13" s="25">
        <f>K13-20</f>
        <v>100</v>
      </c>
      <c r="J13" s="26" t="s">
        <v>25</v>
      </c>
      <c r="K13" s="27">
        <f t="shared" si="6"/>
        <v>120</v>
      </c>
      <c r="L13" s="31"/>
      <c r="M13" s="31"/>
      <c r="N13" s="31"/>
      <c r="P13" s="3">
        <v>150</v>
      </c>
    </row>
    <row r="14" spans="2:16" ht="15.35" x14ac:dyDescent="0.45">
      <c r="B14" s="10"/>
      <c r="C14" s="3" t="s">
        <v>6</v>
      </c>
      <c r="D14" s="36">
        <f t="shared" si="0"/>
        <v>17.283950617283949</v>
      </c>
      <c r="E14" s="36">
        <f t="shared" si="1"/>
        <v>12.962962962962962</v>
      </c>
      <c r="F14" s="36">
        <f t="shared" si="2"/>
        <v>4.3209876543209873</v>
      </c>
      <c r="G14" s="36">
        <f t="shared" si="3"/>
        <v>0.43209876543209874</v>
      </c>
      <c r="H14" s="24">
        <f t="shared" si="4"/>
        <v>35</v>
      </c>
      <c r="I14" s="25">
        <f t="shared" ref="I14:I15" si="7">K14-20</f>
        <v>120</v>
      </c>
      <c r="J14" s="29"/>
      <c r="K14" s="27">
        <f t="shared" si="6"/>
        <v>140</v>
      </c>
      <c r="L14" s="31"/>
      <c r="M14" s="31"/>
      <c r="N14" s="31"/>
      <c r="P14" s="3">
        <v>175</v>
      </c>
    </row>
    <row r="15" spans="2:16" ht="15.35" x14ac:dyDescent="0.45">
      <c r="B15" s="8"/>
      <c r="C15" s="3" t="s">
        <v>23</v>
      </c>
      <c r="D15" s="36">
        <f t="shared" si="0"/>
        <v>17.777777777777779</v>
      </c>
      <c r="E15" s="36">
        <f t="shared" si="1"/>
        <v>13.333333333333332</v>
      </c>
      <c r="F15" s="36">
        <f t="shared" si="2"/>
        <v>4.4444444444444446</v>
      </c>
      <c r="G15" s="36">
        <f t="shared" si="3"/>
        <v>0.44444444444444442</v>
      </c>
      <c r="H15" s="24">
        <f t="shared" si="4"/>
        <v>36</v>
      </c>
      <c r="I15" s="25">
        <f t="shared" si="7"/>
        <v>124</v>
      </c>
      <c r="J15" s="30"/>
      <c r="K15" s="27">
        <f t="shared" si="6"/>
        <v>144</v>
      </c>
      <c r="L15" s="32"/>
      <c r="M15" s="32"/>
      <c r="N15" s="32"/>
      <c r="P15" s="3">
        <v>180</v>
      </c>
    </row>
  </sheetData>
  <mergeCells count="21">
    <mergeCell ref="B6:B12"/>
    <mergeCell ref="J6:J12"/>
    <mergeCell ref="L6:L15"/>
    <mergeCell ref="M6:M15"/>
    <mergeCell ref="N6:N15"/>
    <mergeCell ref="B13:B15"/>
    <mergeCell ref="J13:J15"/>
    <mergeCell ref="P3:P4"/>
    <mergeCell ref="H4:H5"/>
    <mergeCell ref="I4:I5"/>
    <mergeCell ref="J4:J5"/>
    <mergeCell ref="K4:K5"/>
    <mergeCell ref="L4:L5"/>
    <mergeCell ref="M4:M5"/>
    <mergeCell ref="N4:N5"/>
    <mergeCell ref="B2:N2"/>
    <mergeCell ref="B3:B5"/>
    <mergeCell ref="C3:C5"/>
    <mergeCell ref="D3:H3"/>
    <mergeCell ref="I3:K3"/>
    <mergeCell ref="L3:N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96D0-7891-4328-A02D-EBA75579F243}">
  <dimension ref="B2:P15"/>
  <sheetViews>
    <sheetView zoomScale="175" zoomScaleNormal="175" workbookViewId="0">
      <selection activeCell="E17" sqref="E17"/>
    </sheetView>
  </sheetViews>
  <sheetFormatPr defaultRowHeight="14" x14ac:dyDescent="0.45"/>
  <cols>
    <col min="1" max="1" width="2.9375" customWidth="1"/>
    <col min="3" max="3" width="7.3515625" style="2" customWidth="1"/>
    <col min="4" max="5" width="10.234375" customWidth="1"/>
    <col min="6" max="6" width="8.52734375" customWidth="1"/>
    <col min="7" max="7" width="7.87890625" customWidth="1"/>
    <col min="8" max="8" width="6.9375" style="4" customWidth="1"/>
    <col min="9" max="10" width="6.9375" style="5" customWidth="1"/>
    <col min="11" max="11" width="6.9375" style="6" customWidth="1"/>
    <col min="12" max="13" width="6.9375" customWidth="1"/>
    <col min="14" max="14" width="7.87890625" customWidth="1"/>
    <col min="15" max="15" width="3.5859375" customWidth="1"/>
  </cols>
  <sheetData>
    <row r="2" spans="2:16" x14ac:dyDescent="0.45">
      <c r="B2" s="17" t="s">
        <v>32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6" ht="15.35" x14ac:dyDescent="0.45">
      <c r="B3" s="9" t="s">
        <v>18</v>
      </c>
      <c r="C3" s="9" t="s">
        <v>13</v>
      </c>
      <c r="D3" s="14" t="s">
        <v>19</v>
      </c>
      <c r="E3" s="15"/>
      <c r="F3" s="15"/>
      <c r="G3" s="15"/>
      <c r="H3" s="16"/>
      <c r="I3" s="11" t="s">
        <v>20</v>
      </c>
      <c r="J3" s="12"/>
      <c r="K3" s="13"/>
      <c r="L3" s="14" t="s">
        <v>3</v>
      </c>
      <c r="M3" s="15"/>
      <c r="N3" s="15"/>
      <c r="P3" s="7" t="s">
        <v>21</v>
      </c>
    </row>
    <row r="4" spans="2:16" ht="25.35" x14ac:dyDescent="0.45">
      <c r="B4" s="20"/>
      <c r="C4" s="20"/>
      <c r="D4" s="37" t="s">
        <v>27</v>
      </c>
      <c r="E4" s="37" t="s">
        <v>28</v>
      </c>
      <c r="F4" s="37" t="s">
        <v>29</v>
      </c>
      <c r="G4" s="37" t="s">
        <v>30</v>
      </c>
      <c r="H4" s="21" t="s">
        <v>7</v>
      </c>
      <c r="I4" s="22" t="s">
        <v>0</v>
      </c>
      <c r="J4" s="22" t="s">
        <v>1</v>
      </c>
      <c r="K4" s="23" t="s">
        <v>7</v>
      </c>
      <c r="L4" s="9" t="s">
        <v>1</v>
      </c>
      <c r="M4" s="9" t="s">
        <v>4</v>
      </c>
      <c r="N4" s="9" t="s">
        <v>2</v>
      </c>
      <c r="P4" s="8"/>
    </row>
    <row r="5" spans="2:16" x14ac:dyDescent="0.45">
      <c r="B5" s="8"/>
      <c r="C5" s="8"/>
      <c r="D5" s="19">
        <v>1</v>
      </c>
      <c r="E5" s="19">
        <v>0.75</v>
      </c>
      <c r="F5" s="19">
        <v>0.25</v>
      </c>
      <c r="G5" s="38">
        <v>2.5000000000000001E-2</v>
      </c>
      <c r="H5" s="33"/>
      <c r="I5" s="8"/>
      <c r="J5" s="8"/>
      <c r="K5" s="34"/>
      <c r="L5" s="8"/>
      <c r="M5" s="8"/>
      <c r="N5" s="8"/>
      <c r="P5" s="1"/>
    </row>
    <row r="6" spans="2:16" ht="15.35" x14ac:dyDescent="0.45">
      <c r="B6" s="7" t="s">
        <v>16</v>
      </c>
      <c r="C6" s="3" t="s">
        <v>8</v>
      </c>
      <c r="D6" s="36">
        <f>100/202.5 * H6</f>
        <v>9.8765432098765427</v>
      </c>
      <c r="E6" s="36">
        <f>75/202.5 * H6</f>
        <v>7.4074074074074066</v>
      </c>
      <c r="F6" s="36">
        <f>25/202.5 * H6</f>
        <v>2.4691358024691357</v>
      </c>
      <c r="G6" s="36">
        <f>2.5/202.5 * H6</f>
        <v>0.24691358024691357</v>
      </c>
      <c r="H6" s="24">
        <f>0.4*P6</f>
        <v>20</v>
      </c>
      <c r="I6" s="25">
        <f>K6-10</f>
        <v>20</v>
      </c>
      <c r="J6" s="26" t="s">
        <v>24</v>
      </c>
      <c r="K6" s="27">
        <f>0.6*P6</f>
        <v>30</v>
      </c>
      <c r="L6" s="28" t="s">
        <v>14</v>
      </c>
      <c r="M6" s="28" t="s">
        <v>5</v>
      </c>
      <c r="N6" s="28" t="s">
        <v>15</v>
      </c>
      <c r="P6" s="3">
        <v>50</v>
      </c>
    </row>
    <row r="7" spans="2:16" ht="15.35" x14ac:dyDescent="0.45">
      <c r="B7" s="10"/>
      <c r="C7" s="3" t="s">
        <v>9</v>
      </c>
      <c r="D7" s="36">
        <f t="shared" ref="D7:D15" si="0">100/202.5 * H7</f>
        <v>14.814814814814813</v>
      </c>
      <c r="E7" s="36">
        <f t="shared" ref="E7:E15" si="1">75/202.5 * H7</f>
        <v>11.111111111111111</v>
      </c>
      <c r="F7" s="36">
        <f t="shared" ref="F7:F15" si="2">25/202.5 * H7</f>
        <v>3.7037037037037033</v>
      </c>
      <c r="G7" s="36">
        <f t="shared" ref="G7:G15" si="3">2.5/202.5 * H7</f>
        <v>0.37037037037037035</v>
      </c>
      <c r="H7" s="24">
        <f t="shared" ref="H7:H15" si="4">0.4*P7</f>
        <v>30</v>
      </c>
      <c r="I7" s="25">
        <f t="shared" ref="I7:I12" si="5">K7-10</f>
        <v>35</v>
      </c>
      <c r="J7" s="29"/>
      <c r="K7" s="27">
        <f t="shared" ref="K7:K15" si="6">0.6*P7</f>
        <v>45</v>
      </c>
      <c r="L7" s="29"/>
      <c r="M7" s="29"/>
      <c r="N7" s="29"/>
      <c r="P7" s="3">
        <v>75</v>
      </c>
    </row>
    <row r="8" spans="2:16" ht="15.35" x14ac:dyDescent="0.45">
      <c r="B8" s="10"/>
      <c r="C8" s="3" t="s">
        <v>10</v>
      </c>
      <c r="D8" s="36">
        <f t="shared" si="0"/>
        <v>19.753086419753085</v>
      </c>
      <c r="E8" s="36">
        <f t="shared" si="1"/>
        <v>14.814814814814813</v>
      </c>
      <c r="F8" s="36">
        <f t="shared" si="2"/>
        <v>4.9382716049382713</v>
      </c>
      <c r="G8" s="36">
        <f t="shared" si="3"/>
        <v>0.49382716049382713</v>
      </c>
      <c r="H8" s="24">
        <f t="shared" si="4"/>
        <v>40</v>
      </c>
      <c r="I8" s="25">
        <f t="shared" si="5"/>
        <v>50</v>
      </c>
      <c r="J8" s="29"/>
      <c r="K8" s="27">
        <f t="shared" si="6"/>
        <v>60</v>
      </c>
      <c r="L8" s="29"/>
      <c r="M8" s="29"/>
      <c r="N8" s="29"/>
      <c r="P8" s="3">
        <v>100</v>
      </c>
    </row>
    <row r="9" spans="2:16" ht="15.35" x14ac:dyDescent="0.45">
      <c r="B9" s="10"/>
      <c r="C9" s="3" t="s">
        <v>11</v>
      </c>
      <c r="D9" s="36">
        <f t="shared" si="0"/>
        <v>24.691358024691358</v>
      </c>
      <c r="E9" s="36">
        <f t="shared" si="1"/>
        <v>18.518518518518519</v>
      </c>
      <c r="F9" s="36">
        <f t="shared" si="2"/>
        <v>6.1728395061728394</v>
      </c>
      <c r="G9" s="36">
        <f t="shared" si="3"/>
        <v>0.61728395061728392</v>
      </c>
      <c r="H9" s="24">
        <f t="shared" si="4"/>
        <v>50</v>
      </c>
      <c r="I9" s="25">
        <f t="shared" si="5"/>
        <v>65</v>
      </c>
      <c r="J9" s="29"/>
      <c r="K9" s="27">
        <f t="shared" si="6"/>
        <v>75</v>
      </c>
      <c r="L9" s="29"/>
      <c r="M9" s="29"/>
      <c r="N9" s="29"/>
      <c r="P9" s="3">
        <v>125</v>
      </c>
    </row>
    <row r="10" spans="2:16" ht="15.35" x14ac:dyDescent="0.45">
      <c r="B10" s="10"/>
      <c r="C10" s="3" t="s">
        <v>12</v>
      </c>
      <c r="D10" s="36">
        <f t="shared" si="0"/>
        <v>29.629629629629626</v>
      </c>
      <c r="E10" s="36">
        <f t="shared" si="1"/>
        <v>22.222222222222221</v>
      </c>
      <c r="F10" s="36">
        <f t="shared" si="2"/>
        <v>7.4074074074074066</v>
      </c>
      <c r="G10" s="36">
        <f t="shared" si="3"/>
        <v>0.7407407407407407</v>
      </c>
      <c r="H10" s="24">
        <f t="shared" si="4"/>
        <v>60</v>
      </c>
      <c r="I10" s="25">
        <f t="shared" si="5"/>
        <v>80</v>
      </c>
      <c r="J10" s="29"/>
      <c r="K10" s="27">
        <f t="shared" si="6"/>
        <v>90</v>
      </c>
      <c r="L10" s="29"/>
      <c r="M10" s="29"/>
      <c r="N10" s="29"/>
      <c r="P10" s="3">
        <v>150</v>
      </c>
    </row>
    <row r="11" spans="2:16" ht="15.35" x14ac:dyDescent="0.45">
      <c r="B11" s="10"/>
      <c r="C11" s="3" t="s">
        <v>6</v>
      </c>
      <c r="D11" s="36">
        <f t="shared" si="0"/>
        <v>34.567901234567898</v>
      </c>
      <c r="E11" s="36">
        <f t="shared" si="1"/>
        <v>25.925925925925924</v>
      </c>
      <c r="F11" s="36">
        <f t="shared" si="2"/>
        <v>8.6419753086419746</v>
      </c>
      <c r="G11" s="36">
        <f t="shared" si="3"/>
        <v>0.86419753086419748</v>
      </c>
      <c r="H11" s="24">
        <f t="shared" si="4"/>
        <v>70</v>
      </c>
      <c r="I11" s="25">
        <f t="shared" si="5"/>
        <v>95</v>
      </c>
      <c r="J11" s="29"/>
      <c r="K11" s="27">
        <f t="shared" si="6"/>
        <v>105</v>
      </c>
      <c r="L11" s="29"/>
      <c r="M11" s="29"/>
      <c r="N11" s="29"/>
      <c r="P11" s="3">
        <v>175</v>
      </c>
    </row>
    <row r="12" spans="2:16" ht="15.35" x14ac:dyDescent="0.45">
      <c r="B12" s="8"/>
      <c r="C12" s="3" t="s">
        <v>23</v>
      </c>
      <c r="D12" s="36">
        <f t="shared" si="0"/>
        <v>35.555555555555557</v>
      </c>
      <c r="E12" s="36">
        <f t="shared" si="1"/>
        <v>26.666666666666664</v>
      </c>
      <c r="F12" s="36">
        <f t="shared" si="2"/>
        <v>8.8888888888888893</v>
      </c>
      <c r="G12" s="36">
        <f t="shared" si="3"/>
        <v>0.88888888888888884</v>
      </c>
      <c r="H12" s="24">
        <f t="shared" si="4"/>
        <v>72</v>
      </c>
      <c r="I12" s="25">
        <f t="shared" si="5"/>
        <v>98</v>
      </c>
      <c r="J12" s="30"/>
      <c r="K12" s="27">
        <f t="shared" si="6"/>
        <v>108</v>
      </c>
      <c r="L12" s="29"/>
      <c r="M12" s="29"/>
      <c r="N12" s="29"/>
      <c r="P12" s="3">
        <v>180</v>
      </c>
    </row>
    <row r="13" spans="2:16" ht="15.35" x14ac:dyDescent="0.45">
      <c r="B13" s="7" t="s">
        <v>17</v>
      </c>
      <c r="C13" s="3" t="s">
        <v>12</v>
      </c>
      <c r="D13" s="36">
        <f t="shared" si="0"/>
        <v>29.629629629629626</v>
      </c>
      <c r="E13" s="36">
        <f t="shared" si="1"/>
        <v>22.222222222222221</v>
      </c>
      <c r="F13" s="36">
        <f t="shared" si="2"/>
        <v>7.4074074074074066</v>
      </c>
      <c r="G13" s="36">
        <f t="shared" si="3"/>
        <v>0.7407407407407407</v>
      </c>
      <c r="H13" s="24">
        <f t="shared" si="4"/>
        <v>60</v>
      </c>
      <c r="I13" s="25">
        <f>K13-20</f>
        <v>70</v>
      </c>
      <c r="J13" s="26" t="s">
        <v>25</v>
      </c>
      <c r="K13" s="27">
        <f t="shared" si="6"/>
        <v>90</v>
      </c>
      <c r="L13" s="31"/>
      <c r="M13" s="31"/>
      <c r="N13" s="31"/>
      <c r="P13" s="3">
        <v>150</v>
      </c>
    </row>
    <row r="14" spans="2:16" ht="15.35" x14ac:dyDescent="0.45">
      <c r="B14" s="10"/>
      <c r="C14" s="3" t="s">
        <v>6</v>
      </c>
      <c r="D14" s="36">
        <f t="shared" si="0"/>
        <v>34.567901234567898</v>
      </c>
      <c r="E14" s="36">
        <f t="shared" si="1"/>
        <v>25.925925925925924</v>
      </c>
      <c r="F14" s="36">
        <f t="shared" si="2"/>
        <v>8.6419753086419746</v>
      </c>
      <c r="G14" s="36">
        <f t="shared" si="3"/>
        <v>0.86419753086419748</v>
      </c>
      <c r="H14" s="24">
        <f t="shared" si="4"/>
        <v>70</v>
      </c>
      <c r="I14" s="25">
        <f t="shared" ref="I14:I15" si="7">K14-20</f>
        <v>85</v>
      </c>
      <c r="J14" s="29"/>
      <c r="K14" s="27">
        <f t="shared" si="6"/>
        <v>105</v>
      </c>
      <c r="L14" s="31"/>
      <c r="M14" s="31"/>
      <c r="N14" s="31"/>
      <c r="P14" s="3">
        <v>175</v>
      </c>
    </row>
    <row r="15" spans="2:16" ht="15.35" x14ac:dyDescent="0.45">
      <c r="B15" s="8"/>
      <c r="C15" s="3" t="s">
        <v>23</v>
      </c>
      <c r="D15" s="36">
        <f t="shared" si="0"/>
        <v>35.555555555555557</v>
      </c>
      <c r="E15" s="36">
        <f t="shared" si="1"/>
        <v>26.666666666666664</v>
      </c>
      <c r="F15" s="36">
        <f t="shared" si="2"/>
        <v>8.8888888888888893</v>
      </c>
      <c r="G15" s="36">
        <f t="shared" si="3"/>
        <v>0.88888888888888884</v>
      </c>
      <c r="H15" s="24">
        <f t="shared" si="4"/>
        <v>72</v>
      </c>
      <c r="I15" s="25">
        <f t="shared" si="7"/>
        <v>88</v>
      </c>
      <c r="J15" s="30"/>
      <c r="K15" s="27">
        <f t="shared" si="6"/>
        <v>108</v>
      </c>
      <c r="L15" s="32"/>
      <c r="M15" s="32"/>
      <c r="N15" s="32"/>
      <c r="P15" s="3">
        <v>180</v>
      </c>
    </row>
  </sheetData>
  <mergeCells count="21">
    <mergeCell ref="B6:B12"/>
    <mergeCell ref="J6:J12"/>
    <mergeCell ref="L6:L15"/>
    <mergeCell ref="M6:M15"/>
    <mergeCell ref="N6:N15"/>
    <mergeCell ref="B13:B15"/>
    <mergeCell ref="J13:J15"/>
    <mergeCell ref="P3:P4"/>
    <mergeCell ref="H4:H5"/>
    <mergeCell ref="I4:I5"/>
    <mergeCell ref="J4:J5"/>
    <mergeCell ref="K4:K5"/>
    <mergeCell ref="L4:L5"/>
    <mergeCell ref="M4:M5"/>
    <mergeCell ref="N4:N5"/>
    <mergeCell ref="B2:N2"/>
    <mergeCell ref="B3:B5"/>
    <mergeCell ref="C3:C5"/>
    <mergeCell ref="D3:H3"/>
    <mergeCell ref="I3:K3"/>
    <mergeCell ref="L3:N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9A76-1E68-4F51-B3A6-2AB5C46C6519}">
  <dimension ref="B2:G10"/>
  <sheetViews>
    <sheetView tabSelected="1" zoomScale="175" zoomScaleNormal="175" workbookViewId="0">
      <selection activeCell="E15" sqref="E14:E15"/>
    </sheetView>
  </sheetViews>
  <sheetFormatPr defaultRowHeight="14" x14ac:dyDescent="0.45"/>
  <cols>
    <col min="1" max="1" width="2.9375" customWidth="1"/>
    <col min="2" max="2" width="7.3515625" style="2" customWidth="1"/>
    <col min="3" max="4" width="10.234375" customWidth="1"/>
    <col min="5" max="5" width="10.9375" customWidth="1"/>
    <col min="6" max="6" width="9.5859375" customWidth="1"/>
    <col min="7" max="7" width="11.87890625" customWidth="1"/>
  </cols>
  <sheetData>
    <row r="2" spans="2:7" x14ac:dyDescent="0.45">
      <c r="B2" s="17"/>
      <c r="C2" s="17"/>
      <c r="D2" s="17"/>
      <c r="E2" s="17"/>
      <c r="F2" s="17"/>
      <c r="G2" s="17"/>
    </row>
    <row r="3" spans="2:7" ht="25.35" x14ac:dyDescent="0.45">
      <c r="B3" s="18" t="s">
        <v>13</v>
      </c>
      <c r="C3" s="37" t="s">
        <v>41</v>
      </c>
      <c r="D3" s="37" t="s">
        <v>33</v>
      </c>
      <c r="E3" s="37" t="s">
        <v>34</v>
      </c>
      <c r="F3" s="37" t="s">
        <v>42</v>
      </c>
      <c r="G3" s="39" t="s">
        <v>43</v>
      </c>
    </row>
    <row r="4" spans="2:7" ht="15.35" x14ac:dyDescent="0.45">
      <c r="B4" s="3" t="s">
        <v>8</v>
      </c>
      <c r="C4" s="36" t="s">
        <v>35</v>
      </c>
      <c r="D4" s="40" t="s">
        <v>44</v>
      </c>
      <c r="E4" s="40" t="s">
        <v>45</v>
      </c>
      <c r="F4" s="36" t="s">
        <v>38</v>
      </c>
      <c r="G4" s="36" t="s">
        <v>51</v>
      </c>
    </row>
    <row r="5" spans="2:7" ht="15.35" x14ac:dyDescent="0.45">
      <c r="B5" s="3" t="s">
        <v>9</v>
      </c>
      <c r="C5" s="36" t="s">
        <v>35</v>
      </c>
      <c r="D5" s="41"/>
      <c r="E5" s="41"/>
      <c r="F5" s="36" t="s">
        <v>46</v>
      </c>
      <c r="G5" s="36" t="s">
        <v>51</v>
      </c>
    </row>
    <row r="6" spans="2:7" ht="15.35" x14ac:dyDescent="0.45">
      <c r="B6" s="3" t="s">
        <v>10</v>
      </c>
      <c r="C6" s="36" t="s">
        <v>37</v>
      </c>
      <c r="D6" s="41"/>
      <c r="E6" s="41"/>
      <c r="F6" s="36" t="s">
        <v>47</v>
      </c>
      <c r="G6" s="36" t="s">
        <v>52</v>
      </c>
    </row>
    <row r="7" spans="2:7" ht="15.35" x14ac:dyDescent="0.45">
      <c r="B7" s="3" t="s">
        <v>11</v>
      </c>
      <c r="C7" s="36" t="s">
        <v>36</v>
      </c>
      <c r="D7" s="41"/>
      <c r="E7" s="41"/>
      <c r="F7" s="36" t="s">
        <v>48</v>
      </c>
      <c r="G7" s="36" t="s">
        <v>37</v>
      </c>
    </row>
    <row r="8" spans="2:7" ht="15.35" x14ac:dyDescent="0.45">
      <c r="B8" s="3" t="s">
        <v>12</v>
      </c>
      <c r="C8" s="36" t="s">
        <v>39</v>
      </c>
      <c r="D8" s="41"/>
      <c r="E8" s="41"/>
      <c r="F8" s="36" t="s">
        <v>49</v>
      </c>
      <c r="G8" s="36" t="s">
        <v>40</v>
      </c>
    </row>
    <row r="9" spans="2:7" ht="15.35" x14ac:dyDescent="0.45">
      <c r="B9" s="3" t="s">
        <v>6</v>
      </c>
      <c r="C9" s="36" t="s">
        <v>40</v>
      </c>
      <c r="D9" s="41"/>
      <c r="E9" s="41"/>
      <c r="F9" s="36" t="s">
        <v>50</v>
      </c>
      <c r="G9" s="36" t="s">
        <v>53</v>
      </c>
    </row>
    <row r="10" spans="2:7" ht="15.35" x14ac:dyDescent="0.45">
      <c r="B10" s="3" t="s">
        <v>23</v>
      </c>
      <c r="C10" s="36" t="s">
        <v>40</v>
      </c>
      <c r="D10" s="42"/>
      <c r="E10" s="42"/>
      <c r="F10" s="36" t="s">
        <v>50</v>
      </c>
      <c r="G10" s="36" t="s">
        <v>53</v>
      </c>
    </row>
  </sheetData>
  <mergeCells count="3">
    <mergeCell ref="D4:D10"/>
    <mergeCell ref="E4:E10"/>
    <mergeCell ref="B2:G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概述</vt:lpstr>
      <vt:lpstr>皮馅比37</vt:lpstr>
      <vt:lpstr>皮馅比28</vt:lpstr>
      <vt:lpstr>皮馅比46</vt:lpstr>
      <vt:lpstr>烘烤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</dc:creator>
  <cp:lastModifiedBy>Cooper</cp:lastModifiedBy>
  <dcterms:created xsi:type="dcterms:W3CDTF">2025-09-27T02:11:22Z</dcterms:created>
  <dcterms:modified xsi:type="dcterms:W3CDTF">2025-09-27T09:49:20Z</dcterms:modified>
</cp:coreProperties>
</file>